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8" tabRatio="500" activeTab="0"/>
  </bookViews>
  <sheets>
    <sheet name="Вып.плана._9" sheetId="1" r:id="rId1"/>
  </sheets>
  <definedNames>
    <definedName name="Excel_BuiltIn_Print_Area" localSheetId="0">'Вып.плана._9'!$A$1:$F$70</definedName>
    <definedName name="Excel_BuiltIn_Print_Titles" localSheetId="0">'Вып.плана._9'!$15:$18</definedName>
    <definedName name="_xlnm.Print_Titles" localSheetId="0">'Вып.плана._9'!$16:$18</definedName>
    <definedName name="_xlnm.Print_Titles" localSheetId="0">'Вып.плана._9'!$16:$18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<sst xmlns="http://schemas.openxmlformats.org/spreadsheetml/2006/main" count="172" uniqueCount="166">
  <si>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</si>
  <si>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</si>
  <si>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</si>
  <si>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9 декабря 2021 года № 48</t>
  </si>
  <si>
    <t>Д О Х О Д Ы</t>
  </si>
  <si>
    <t>бюджета сельского поселения Верхнеказымский на 2022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</si>
  <si>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</si>
  <si>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</si>
  <si>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</si>
  <si>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</si>
  <si>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</si>
  <si>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</si>
  <si>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</si>
  <si>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</si>
  <si>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</si>
  <si>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</si>
  <si>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</si>
  <si>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</si>
  <si>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</si>
  <si>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</si>
  <si>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</si>
  <si>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</si>
  <si>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</si>
  <si>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</si>
  <si>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</si>
  <si>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</si>
  <si>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</si>
  <si>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3700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</si>
  <si>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</si>
  <si>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</si>
  <si>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</si>
  <si>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</si>
  <si>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</si>
  <si>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</si>
  <si>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</si>
  <si>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</si>
  <si>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</si>
  <si>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</si>
  <si>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</si>
  <si>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</si>
  <si>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</si>
  <si>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</si>
  <si>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</si>
  <si>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</si>
  <si>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</si>
  <si>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</si>
  <si>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</si>
  <si>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</si>
  <si>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</si>
  <si>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</si>
  <si>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</si>
  <si>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</si>
  <si>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</si>
  <si>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</si>
  <si>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</si>
  <si>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</si>
  <si>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</si>
  <si>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</si>
  <si>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</si>
  <si>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</si>
  <si>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</si>
  <si>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</si>
  <si>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</si>
  <si>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</si>
  <si>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</si>
  <si>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</si>
  <si>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</si>
  <si>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</si>
  <si>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</si>
  <si>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</si>
  <si>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</si>
  <si>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</si>
  <si>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</si>
  <si>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</si>
  <si>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</si>
  <si>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</si>
  <si>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</si>
  <si>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</si>
  <si>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</si>
  <si>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</si>
  <si>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</si>
  <si>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</si>
  <si>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</si>
  <si>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</si>
  <si>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</si>
  <si>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</si>
  <si>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</si>
  <si>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</si>
  <si>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</si>
  <si>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</si>
  <si>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</si>
  <si>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</si>
  <si>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</si>
  <si>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</si>
  <si>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</si>
  <si>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</si>
  <si>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</si>
  <si>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</si>
  <si>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</si>
  <si>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</si>
  <si>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</si>
  <si>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ОКАЗАНИЯ ПЛАТНЫХ УСЛУГ И КОМПЕНСАЦИИ ЗАТРАТ ГОСУДАРСТВА
</t>
  </si>
  <si>
    <t xml:space="preserve">000 1 13 00000 00 0000 000
</t>
  </si>
  <si>
    <t>1.6.1.</t>
  </si>
  <si>
    <t>Доходы от компенсации затрат государства</t>
  </si>
  <si>
    <t xml:space="preserve">000 1 13 02000 00 0000 130
</t>
  </si>
  <si>
    <t>1.6.1.1.</t>
  </si>
  <si>
    <t xml:space="preserve">Прочие доходы от компенсации затрат бюджетов сельских поселений
</t>
  </si>
  <si>
    <t xml:space="preserve">000 1 13 02995 10 0000 130
</t>
  </si>
  <si>
    <t>1.7.</t>
  </si>
  <si>
    <t xml:space="preserve">ДОХОДЫ ОТ ПРОДАЖИ МАТЕРИАЛЬНЫХ И НЕМАТЕРИАЛЬНЫХ АКТИВОВ
</t>
  </si>
  <si>
    <t>000 1 14 00000 00 0000 000</t>
  </si>
  <si>
    <t>1.7.1.</t>
  </si>
  <si>
    <t xml:space="preserve">Доходы от продажи квартир
</t>
  </si>
  <si>
    <t xml:space="preserve">000 1 14 01000 00 0000 410
</t>
  </si>
  <si>
    <t>1.7.1.1.</t>
  </si>
  <si>
    <t xml:space="preserve">Доходы от продажи квартир, находящихся в собственности сельских поселений
</t>
  </si>
  <si>
    <t xml:space="preserve">000 1 14 01050 10 0000 410
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</si>
  <si>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</si>
  <si>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</si>
  <si>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</si>
  <si>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</si>
  <si>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</si>
  <si>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</si>
  <si>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</si>
  <si>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</si>
  <si>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</si>
  <si>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</si>
  <si>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</si>
  <si>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</si>
  <si>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</si>
  <si>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</si>
  <si>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</si>
  <si>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</si>
  <si>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</si>
  <si>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</si>
  <si>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</si>
  <si>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</si>
  <si>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</si>
  <si>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 xml:space="preserve">2.1.2.3. </t>
  </si>
  <si>
    <t xml:space="preserve">Прочие субсидии бюджетам сельских поселений
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</si>
  <si>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</si>
  <si>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</si>
  <si>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</si>
  <si>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</si>
  <si>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</si>
  <si>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</si>
  <si>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</si>
  <si>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</si>
  <si>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</si>
  <si>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</si>
  <si>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</si>
  <si>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</si>
  <si>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</si>
  <si>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</si>
  <si>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</si>
  <si>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</si>
  <si>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</si>
  <si>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</si>
  <si>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000 2 02 40014 10 0000 150</t>
  </si>
  <si>
    <t xml:space="preserve">2.1.4.2.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</si>
  <si>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</si>
  <si>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</si>
  <si>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</si>
  <si>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</t>
  </si>
  <si>
    <t xml:space="preserve">  от 15 декабря 2022 года № 53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</si>
</sst>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>
      <alignment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Border="1" applyAlignment="1">
      <alignment horizontal="center" vertical="center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53" applyFont="1" applyFill="1" applyBorder="1" applyAlignment="1">
      <alignment horizontal="center" vertical="center"/>
      <protection/>
    </xf>
    <xf numFmtId="0" fontId="2" fillId="34" borderId="10" xfId="53" applyNumberFormat="1" applyFont="1" applyFill="1" applyBorder="1" applyAlignment="1" applyProtection="1">
      <alignment horizontal="left" vertical="top" wrapText="1"/>
      <protection hidden="1"/>
    </xf>
    <xf numFmtId="4" fontId="2" fillId="34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34" borderId="10" xfId="53" applyNumberFormat="1" applyFont="1" applyFill="1" applyBorder="1" applyAlignment="1">
      <alignment horizontal="center" vertical="center"/>
      <protection/>
    </xf>
    <xf numFmtId="176" fontId="2" fillId="0" borderId="10" xfId="53" applyNumberFormat="1" applyFont="1" applyFill="1" applyBorder="1" applyAlignment="1" applyProtection="1">
      <alignment vertical="top"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176" fontId="2" fillId="0" borderId="11" xfId="53" applyNumberFormat="1" applyFont="1" applyFill="1" applyBorder="1" applyAlignment="1" applyProtection="1">
      <alignment horizontal="left" vertical="top" wrapText="1"/>
      <protection hidden="1"/>
    </xf>
    <xf numFmtId="176" fontId="2" fillId="0" borderId="11" xfId="53" applyNumberFormat="1" applyFont="1" applyFill="1" applyBorder="1" applyAlignment="1" applyProtection="1">
      <alignment horizontal="center" vertical="center"/>
      <protection hidden="1"/>
    </xf>
    <xf numFmtId="176" fontId="2" fillId="0" borderId="10" xfId="53" applyNumberFormat="1" applyFont="1" applyFill="1" applyBorder="1" applyAlignment="1" applyProtection="1">
      <alignment horizontal="left" vertical="top" wrapText="1"/>
      <protection hidden="1"/>
    </xf>
    <xf numFmtId="4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Border="1">
      <alignment/>
      <protection/>
    </xf>
    <xf numFmtId="4" fontId="2" fillId="0" borderId="0" xfId="53" applyNumberFormat="1" applyFont="1" applyBorder="1">
      <alignment/>
      <protection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4" fontId="2" fillId="0" borderId="0" xfId="53" applyNumberFormat="1" applyFont="1">
      <alignment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workbookViewId="0" topLeftCell="A51">
      <selection activeCell="A54" sqref="A54:H54"/>
    </sheetView>
  </sheetViews>
  <sheetFormatPr defaultColWidth="9.125" defaultRowHeight="12.75"/>
  <cols>
    <col min="1" max="1" width="12.375" style="1" customWidth="1"/>
    <col min="2" max="2" width="46.625" style="2" customWidth="1"/>
    <col min="3" max="3" width="33.375" style="1" customWidth="1"/>
    <col min="4" max="4" width="21.50390625" style="1" hidden="1" customWidth="1"/>
    <col min="5" max="5" width="23.00390625" style="1" hidden="1" customWidth="1"/>
    <col min="6" max="6" width="17.375" style="1" hidden="1" customWidth="1"/>
    <col min="7" max="7" width="23.625" style="1" hidden="1" customWidth="1"/>
    <col min="8" max="8" width="22.00390625" style="1" customWidth="1"/>
    <col min="9" max="10" width="9.125" style="1" hidden="1" customWidth="1"/>
    <col min="11" max="11" width="9.125" style="1" bestFit="1" customWidth="1"/>
    <col min="12" max="16384" width="9.125" style="1" customWidth="1"/>
  </cols>
  <sheetData>
    <row r="1" spans="2:10" ht="15">
      <c r="B1" s="3"/>
      <c r="C1" s="46" t="s">
        <v>0</v>
      </c>
      <c r="D1" s="46"/>
      <c r="E1" s="46"/>
      <c r="F1" s="46"/>
      <c r="G1" s="46"/>
      <c r="H1" s="46"/>
      <c r="I1" s="46"/>
      <c r="J1" s="46"/>
    </row>
    <row r="2" spans="2:10" ht="15">
      <c r="B2" s="3"/>
      <c r="C2" s="46" t="s">
        <v>1</v>
      </c>
      <c r="D2" s="46"/>
      <c r="E2" s="46"/>
      <c r="F2" s="46"/>
      <c r="G2" s="46"/>
      <c r="H2" s="46"/>
      <c r="I2" s="46"/>
      <c r="J2" s="46"/>
    </row>
    <row r="3" spans="2:10" ht="15">
      <c r="B3" s="3"/>
      <c r="C3" s="46" t="s">
        <v>2</v>
      </c>
      <c r="D3" s="46"/>
      <c r="E3" s="46"/>
      <c r="F3" s="46"/>
      <c r="G3" s="46"/>
      <c r="H3" s="46"/>
      <c r="I3" s="46"/>
      <c r="J3" s="46"/>
    </row>
    <row r="4" spans="2:10" ht="15">
      <c r="B4" s="3"/>
      <c r="C4" s="46" t="s">
        <v>165</v>
      </c>
      <c r="D4" s="46"/>
      <c r="E4" s="46"/>
      <c r="F4" s="46"/>
      <c r="G4" s="46"/>
      <c r="H4" s="46"/>
      <c r="I4" s="46"/>
      <c r="J4" s="46"/>
    </row>
    <row r="5" spans="2:6" ht="15">
      <c r="B5" s="3"/>
      <c r="C5" s="4"/>
      <c r="D5" s="4"/>
      <c r="E5" s="4"/>
      <c r="F5" s="4"/>
    </row>
    <row r="6" spans="2:10" ht="15">
      <c r="B6" s="3"/>
      <c r="C6" s="46" t="s">
        <v>0</v>
      </c>
      <c r="D6" s="46"/>
      <c r="E6" s="46"/>
      <c r="F6" s="46"/>
      <c r="G6" s="46"/>
      <c r="H6" s="46"/>
      <c r="I6" s="46"/>
      <c r="J6" s="46"/>
    </row>
    <row r="7" spans="2:10" ht="15">
      <c r="B7" s="3"/>
      <c r="C7" s="46" t="s">
        <v>1</v>
      </c>
      <c r="D7" s="46"/>
      <c r="E7" s="46"/>
      <c r="F7" s="46"/>
      <c r="G7" s="46"/>
      <c r="H7" s="46"/>
      <c r="I7" s="46"/>
      <c r="J7" s="46"/>
    </row>
    <row r="8" spans="2:10" ht="15">
      <c r="B8" s="3"/>
      <c r="C8" s="46" t="s">
        <v>2</v>
      </c>
      <c r="D8" s="46"/>
      <c r="E8" s="46"/>
      <c r="F8" s="46"/>
      <c r="G8" s="46"/>
      <c r="H8" s="46"/>
      <c r="I8" s="46"/>
      <c r="J8" s="46"/>
    </row>
    <row r="9" spans="2:10" ht="15">
      <c r="B9" s="3"/>
      <c r="C9" s="46" t="s">
        <v>3</v>
      </c>
      <c r="D9" s="46"/>
      <c r="E9" s="46"/>
      <c r="F9" s="46"/>
      <c r="G9" s="46"/>
      <c r="H9" s="46"/>
      <c r="I9" s="46"/>
      <c r="J9" s="46"/>
    </row>
    <row r="10" spans="2:6" ht="15">
      <c r="B10" s="3"/>
      <c r="C10" s="4"/>
      <c r="D10" s="4"/>
      <c r="E10" s="4"/>
      <c r="F10" s="4"/>
    </row>
    <row r="11" spans="2:6" ht="15">
      <c r="B11" s="3"/>
      <c r="C11" s="4"/>
      <c r="D11" s="4"/>
      <c r="E11" s="4"/>
      <c r="F11" s="4"/>
    </row>
    <row r="12" spans="2:6" ht="15">
      <c r="B12" s="47" t="s">
        <v>4</v>
      </c>
      <c r="C12" s="47"/>
      <c r="D12" s="47"/>
      <c r="E12" s="47"/>
      <c r="F12" s="47"/>
    </row>
    <row r="13" spans="2:6" ht="15">
      <c r="B13" s="47" t="s">
        <v>5</v>
      </c>
      <c r="C13" s="47"/>
      <c r="D13" s="47"/>
      <c r="E13" s="47"/>
      <c r="F13" s="47"/>
    </row>
    <row r="14" spans="2:6" ht="15">
      <c r="B14" s="5"/>
      <c r="C14" s="5"/>
      <c r="D14" s="5"/>
      <c r="E14" s="5"/>
      <c r="F14" s="5"/>
    </row>
    <row r="15" spans="2:8" ht="15">
      <c r="B15" s="3"/>
      <c r="C15" s="6"/>
      <c r="D15" s="6"/>
      <c r="E15" s="6"/>
      <c r="F15" s="7"/>
      <c r="H15" s="7" t="s">
        <v>6</v>
      </c>
    </row>
    <row r="16" spans="1:8" ht="15">
      <c r="A16" s="45" t="s">
        <v>7</v>
      </c>
      <c r="B16" s="45" t="s">
        <v>8</v>
      </c>
      <c r="C16" s="45" t="s">
        <v>9</v>
      </c>
      <c r="D16" s="45" t="s">
        <v>10</v>
      </c>
      <c r="E16" s="45" t="s">
        <v>11</v>
      </c>
      <c r="F16" s="45" t="s">
        <v>10</v>
      </c>
      <c r="G16" s="45" t="s">
        <v>11</v>
      </c>
      <c r="H16" s="45" t="s">
        <v>10</v>
      </c>
    </row>
    <row r="17" spans="1:8" ht="15">
      <c r="A17" s="45"/>
      <c r="B17" s="45"/>
      <c r="C17" s="45"/>
      <c r="D17" s="45"/>
      <c r="E17" s="45"/>
      <c r="F17" s="45"/>
      <c r="G17" s="45"/>
      <c r="H17" s="45"/>
    </row>
    <row r="18" spans="1:8" ht="15">
      <c r="A18" s="8">
        <v>1</v>
      </c>
      <c r="B18" s="8">
        <v>2</v>
      </c>
      <c r="C18" s="8">
        <v>3</v>
      </c>
      <c r="D18" s="9">
        <v>4</v>
      </c>
      <c r="E18" s="8"/>
      <c r="F18" s="9">
        <v>4</v>
      </c>
      <c r="G18" s="10"/>
      <c r="H18" s="11">
        <v>4</v>
      </c>
    </row>
    <row r="19" spans="1:8" ht="30.75">
      <c r="A19" s="11" t="s">
        <v>12</v>
      </c>
      <c r="B19" s="12" t="s">
        <v>13</v>
      </c>
      <c r="C19" s="8" t="s">
        <v>14</v>
      </c>
      <c r="D19" s="13">
        <f>D20+D25+D31+D40+D43+D48+D51</f>
        <v>16543400</v>
      </c>
      <c r="E19" s="13">
        <f>E20+E25+E31+E40+E43+E48+E51</f>
        <v>3123953.63</v>
      </c>
      <c r="F19" s="13">
        <f>F20+F25+F31+F40+F43+F48+F51</f>
        <v>19667353.63</v>
      </c>
      <c r="G19" s="13">
        <f>G20+G25+G31+G40+G43+G48+G51</f>
        <v>26138080</v>
      </c>
      <c r="H19" s="13">
        <f>H20+H25+H31+H40+H43+H48+H51</f>
        <v>45805433.629999995</v>
      </c>
    </row>
    <row r="20" spans="1:8" ht="15">
      <c r="A20" s="14" t="s">
        <v>15</v>
      </c>
      <c r="B20" s="15" t="s">
        <v>16</v>
      </c>
      <c r="C20" s="16" t="s">
        <v>17</v>
      </c>
      <c r="D20" s="17">
        <f>D21</f>
        <v>14311300</v>
      </c>
      <c r="E20" s="17">
        <f>E21</f>
        <v>1000000</v>
      </c>
      <c r="F20" s="17">
        <f>F21</f>
        <v>15311300</v>
      </c>
      <c r="G20" s="17">
        <f>G21</f>
        <v>3583829</v>
      </c>
      <c r="H20" s="18">
        <f>F20+G20</f>
        <v>18895129</v>
      </c>
    </row>
    <row r="21" spans="1:8" ht="15">
      <c r="A21" s="14" t="s">
        <v>18</v>
      </c>
      <c r="B21" s="15" t="s">
        <v>19</v>
      </c>
      <c r="C21" s="16" t="s">
        <v>20</v>
      </c>
      <c r="D21" s="17">
        <f>D22+D23+D24</f>
        <v>14311300</v>
      </c>
      <c r="E21" s="17">
        <f>E22+E23+E24</f>
        <v>1000000</v>
      </c>
      <c r="F21" s="17">
        <f>F22+F23+F24</f>
        <v>15311300</v>
      </c>
      <c r="G21" s="18">
        <f>G24+G23+G22</f>
        <v>3583829</v>
      </c>
      <c r="H21" s="18">
        <f aca="true" t="shared" si="0" ref="H21:H69">F21+G21</f>
        <v>18895129</v>
      </c>
    </row>
    <row r="22" spans="1:8" ht="93.75" customHeight="1">
      <c r="A22" s="14" t="s">
        <v>21</v>
      </c>
      <c r="B22" s="15" t="s">
        <v>22</v>
      </c>
      <c r="C22" s="16" t="s">
        <v>23</v>
      </c>
      <c r="D22" s="17">
        <v>14200000</v>
      </c>
      <c r="E22" s="17">
        <f>36300+1000000</f>
        <v>1036300</v>
      </c>
      <c r="F22" s="17">
        <f>E22+D22</f>
        <v>15236300</v>
      </c>
      <c r="G22" s="18">
        <v>3500000</v>
      </c>
      <c r="H22" s="18">
        <f t="shared" si="0"/>
        <v>18736300</v>
      </c>
    </row>
    <row r="23" spans="1:8" ht="65.25" customHeight="1">
      <c r="A23" s="14" t="s">
        <v>24</v>
      </c>
      <c r="B23" s="19" t="s">
        <v>25</v>
      </c>
      <c r="C23" s="20" t="s">
        <v>26</v>
      </c>
      <c r="D23" s="17">
        <v>11300</v>
      </c>
      <c r="E23" s="20" t="s">
        <v>27</v>
      </c>
      <c r="F23" s="17">
        <f>E23+D23</f>
        <v>15000</v>
      </c>
      <c r="G23" s="18">
        <v>-1785</v>
      </c>
      <c r="H23" s="18">
        <f t="shared" si="0"/>
        <v>13215</v>
      </c>
    </row>
    <row r="24" spans="1:8" ht="143.25" customHeight="1">
      <c r="A24" s="14" t="s">
        <v>28</v>
      </c>
      <c r="B24" s="19" t="s">
        <v>29</v>
      </c>
      <c r="C24" s="20" t="s">
        <v>30</v>
      </c>
      <c r="D24" s="17">
        <v>100000</v>
      </c>
      <c r="E24" s="17">
        <f>-3700-36300</f>
        <v>-40000</v>
      </c>
      <c r="F24" s="17">
        <f>E24+D24</f>
        <v>60000</v>
      </c>
      <c r="G24" s="18">
        <v>85614</v>
      </c>
      <c r="H24" s="18">
        <f t="shared" si="0"/>
        <v>145614</v>
      </c>
    </row>
    <row r="25" spans="1:8" ht="46.5">
      <c r="A25" s="14" t="s">
        <v>31</v>
      </c>
      <c r="B25" s="15" t="s">
        <v>32</v>
      </c>
      <c r="C25" s="20" t="s">
        <v>33</v>
      </c>
      <c r="D25" s="17">
        <f>D26</f>
        <v>1511900</v>
      </c>
      <c r="E25" s="17">
        <f>E26</f>
        <v>0</v>
      </c>
      <c r="F25" s="17">
        <f>F26</f>
        <v>1511900</v>
      </c>
      <c r="G25" s="17">
        <f>G26</f>
        <v>190100</v>
      </c>
      <c r="H25" s="18">
        <f t="shared" si="0"/>
        <v>1702000</v>
      </c>
    </row>
    <row r="26" spans="1:8" ht="46.5">
      <c r="A26" s="14" t="s">
        <v>34</v>
      </c>
      <c r="B26" s="15" t="s">
        <v>35</v>
      </c>
      <c r="C26" s="20" t="s">
        <v>36</v>
      </c>
      <c r="D26" s="17">
        <f>D27+D28+D29+D30</f>
        <v>1511900</v>
      </c>
      <c r="E26" s="17">
        <f>E27+E28+E29+E30</f>
        <v>0</v>
      </c>
      <c r="F26" s="17">
        <f>F27+F28+F29+F30</f>
        <v>1511900</v>
      </c>
      <c r="G26" s="18">
        <f>G27+G28+G29+G30</f>
        <v>190100</v>
      </c>
      <c r="H26" s="18">
        <f t="shared" si="0"/>
        <v>1702000</v>
      </c>
    </row>
    <row r="27" spans="1:8" ht="159" customHeight="1">
      <c r="A27" s="14" t="s">
        <v>37</v>
      </c>
      <c r="B27" s="19" t="s">
        <v>38</v>
      </c>
      <c r="C27" s="20" t="s">
        <v>39</v>
      </c>
      <c r="D27" s="17">
        <v>695700</v>
      </c>
      <c r="E27" s="20"/>
      <c r="F27" s="17">
        <f>E27+D27</f>
        <v>695700</v>
      </c>
      <c r="G27" s="18">
        <v>190000</v>
      </c>
      <c r="H27" s="18">
        <f t="shared" si="0"/>
        <v>885700</v>
      </c>
    </row>
    <row r="28" spans="1:8" ht="186.75">
      <c r="A28" s="14" t="s">
        <v>40</v>
      </c>
      <c r="B28" s="19" t="s">
        <v>41</v>
      </c>
      <c r="C28" s="20" t="s">
        <v>42</v>
      </c>
      <c r="D28" s="17">
        <v>4300</v>
      </c>
      <c r="E28" s="20"/>
      <c r="F28" s="17">
        <f>E28+D28</f>
        <v>4300</v>
      </c>
      <c r="G28" s="18">
        <v>100</v>
      </c>
      <c r="H28" s="18">
        <f t="shared" si="0"/>
        <v>4400</v>
      </c>
    </row>
    <row r="29" spans="1:8" ht="156">
      <c r="A29" s="14" t="s">
        <v>43</v>
      </c>
      <c r="B29" s="19" t="s">
        <v>44</v>
      </c>
      <c r="C29" s="20" t="s">
        <v>45</v>
      </c>
      <c r="D29" s="17">
        <v>919600</v>
      </c>
      <c r="E29" s="20"/>
      <c r="F29" s="17">
        <f>E29+D29</f>
        <v>919600</v>
      </c>
      <c r="G29" s="18">
        <v>0</v>
      </c>
      <c r="H29" s="18">
        <f t="shared" si="0"/>
        <v>919600</v>
      </c>
    </row>
    <row r="30" spans="1:8" ht="156">
      <c r="A30" s="14" t="s">
        <v>46</v>
      </c>
      <c r="B30" s="19" t="s">
        <v>47</v>
      </c>
      <c r="C30" s="20" t="s">
        <v>48</v>
      </c>
      <c r="D30" s="17">
        <v>-107700</v>
      </c>
      <c r="E30" s="20"/>
      <c r="F30" s="17">
        <f>E30+D30</f>
        <v>-107700</v>
      </c>
      <c r="G30" s="18">
        <v>0</v>
      </c>
      <c r="H30" s="18">
        <f t="shared" si="0"/>
        <v>-107700</v>
      </c>
    </row>
    <row r="31" spans="1:8" ht="15">
      <c r="A31" s="14" t="s">
        <v>49</v>
      </c>
      <c r="B31" s="15" t="s">
        <v>50</v>
      </c>
      <c r="C31" s="16" t="s">
        <v>51</v>
      </c>
      <c r="D31" s="17">
        <f>D32+D37+D34</f>
        <v>380200</v>
      </c>
      <c r="E31" s="17">
        <f>E32+E37+E34</f>
        <v>0</v>
      </c>
      <c r="F31" s="17">
        <f>F32+F37+F34</f>
        <v>380200</v>
      </c>
      <c r="G31" s="17">
        <f>G32+G37+G34</f>
        <v>-16000</v>
      </c>
      <c r="H31" s="18">
        <f t="shared" si="0"/>
        <v>364200</v>
      </c>
    </row>
    <row r="32" spans="1:8" ht="15">
      <c r="A32" s="14" t="s">
        <v>52</v>
      </c>
      <c r="B32" s="15" t="s">
        <v>53</v>
      </c>
      <c r="C32" s="16" t="s">
        <v>54</v>
      </c>
      <c r="D32" s="17">
        <f>D33</f>
        <v>254000</v>
      </c>
      <c r="E32" s="17">
        <f>E33</f>
        <v>0</v>
      </c>
      <c r="F32" s="17">
        <f>F33</f>
        <v>254000</v>
      </c>
      <c r="G32" s="17">
        <f>G33</f>
        <v>-20000</v>
      </c>
      <c r="H32" s="18">
        <f t="shared" si="0"/>
        <v>234000</v>
      </c>
    </row>
    <row r="33" spans="1:8" ht="62.25">
      <c r="A33" s="14" t="s">
        <v>55</v>
      </c>
      <c r="B33" s="15" t="s">
        <v>56</v>
      </c>
      <c r="C33" s="16" t="s">
        <v>57</v>
      </c>
      <c r="D33" s="17">
        <v>254000</v>
      </c>
      <c r="E33" s="16"/>
      <c r="F33" s="17">
        <f>E33+D33</f>
        <v>254000</v>
      </c>
      <c r="G33" s="18">
        <v>-20000</v>
      </c>
      <c r="H33" s="18">
        <f t="shared" si="0"/>
        <v>234000</v>
      </c>
    </row>
    <row r="34" spans="1:8" ht="15">
      <c r="A34" s="14" t="s">
        <v>58</v>
      </c>
      <c r="B34" s="15" t="s">
        <v>59</v>
      </c>
      <c r="C34" s="16" t="s">
        <v>60</v>
      </c>
      <c r="D34" s="17">
        <f>D36+D35</f>
        <v>58200</v>
      </c>
      <c r="E34" s="17">
        <f>E36+E35</f>
        <v>0</v>
      </c>
      <c r="F34" s="17">
        <f>F36+F35</f>
        <v>58200</v>
      </c>
      <c r="G34" s="17">
        <f>G36+G35</f>
        <v>2000</v>
      </c>
      <c r="H34" s="18">
        <f t="shared" si="0"/>
        <v>60200</v>
      </c>
    </row>
    <row r="35" spans="1:8" ht="15">
      <c r="A35" s="14" t="s">
        <v>61</v>
      </c>
      <c r="B35" s="15" t="s">
        <v>62</v>
      </c>
      <c r="C35" s="16" t="s">
        <v>63</v>
      </c>
      <c r="D35" s="17">
        <v>1200</v>
      </c>
      <c r="E35" s="16"/>
      <c r="F35" s="17">
        <f>E35+D35</f>
        <v>1200</v>
      </c>
      <c r="G35" s="18">
        <v>-100</v>
      </c>
      <c r="H35" s="18">
        <f t="shared" si="0"/>
        <v>1100</v>
      </c>
    </row>
    <row r="36" spans="1:8" ht="15">
      <c r="A36" s="14" t="s">
        <v>64</v>
      </c>
      <c r="B36" s="15" t="s">
        <v>65</v>
      </c>
      <c r="C36" s="16" t="s">
        <v>66</v>
      </c>
      <c r="D36" s="17">
        <v>57000</v>
      </c>
      <c r="E36" s="16"/>
      <c r="F36" s="17">
        <f>E36+D36</f>
        <v>57000</v>
      </c>
      <c r="G36" s="18">
        <v>2100</v>
      </c>
      <c r="H36" s="18">
        <f t="shared" si="0"/>
        <v>59100</v>
      </c>
    </row>
    <row r="37" spans="1:8" ht="15">
      <c r="A37" s="14" t="s">
        <v>67</v>
      </c>
      <c r="B37" s="15" t="s">
        <v>68</v>
      </c>
      <c r="C37" s="16" t="s">
        <v>69</v>
      </c>
      <c r="D37" s="17">
        <f>D38+D39</f>
        <v>68000</v>
      </c>
      <c r="E37" s="17">
        <f>E38+E39</f>
        <v>0</v>
      </c>
      <c r="F37" s="17">
        <f>F38+F39</f>
        <v>68000</v>
      </c>
      <c r="G37" s="17">
        <f>G38+G39</f>
        <v>2000</v>
      </c>
      <c r="H37" s="18">
        <f t="shared" si="0"/>
        <v>70000</v>
      </c>
    </row>
    <row r="38" spans="1:8" ht="46.5">
      <c r="A38" s="14" t="s">
        <v>70</v>
      </c>
      <c r="B38" s="15" t="s">
        <v>71</v>
      </c>
      <c r="C38" s="16" t="s">
        <v>72</v>
      </c>
      <c r="D38" s="17">
        <v>50000</v>
      </c>
      <c r="E38" s="16"/>
      <c r="F38" s="17">
        <f>E38+D38</f>
        <v>50000</v>
      </c>
      <c r="G38" s="18">
        <v>2000</v>
      </c>
      <c r="H38" s="18">
        <f t="shared" si="0"/>
        <v>52000</v>
      </c>
    </row>
    <row r="39" spans="1:8" ht="62.25">
      <c r="A39" s="14" t="s">
        <v>73</v>
      </c>
      <c r="B39" s="15" t="s">
        <v>74</v>
      </c>
      <c r="C39" s="16" t="s">
        <v>75</v>
      </c>
      <c r="D39" s="17">
        <v>18000</v>
      </c>
      <c r="E39" s="16"/>
      <c r="F39" s="17">
        <f>E39+D39</f>
        <v>18000</v>
      </c>
      <c r="G39" s="18">
        <v>0</v>
      </c>
      <c r="H39" s="18">
        <f t="shared" si="0"/>
        <v>18000</v>
      </c>
    </row>
    <row r="40" spans="1:8" ht="15">
      <c r="A40" s="14" t="s">
        <v>76</v>
      </c>
      <c r="B40" s="15" t="s">
        <v>77</v>
      </c>
      <c r="C40" s="16" t="s">
        <v>78</v>
      </c>
      <c r="D40" s="17">
        <f aca="true" t="shared" si="1" ref="D40:G41">D41</f>
        <v>40000</v>
      </c>
      <c r="E40" s="17">
        <f t="shared" si="1"/>
        <v>0</v>
      </c>
      <c r="F40" s="17">
        <f t="shared" si="1"/>
        <v>40000</v>
      </c>
      <c r="G40" s="17">
        <f t="shared" si="1"/>
        <v>-9000</v>
      </c>
      <c r="H40" s="18">
        <f t="shared" si="0"/>
        <v>31000</v>
      </c>
    </row>
    <row r="41" spans="1:8" ht="62.25">
      <c r="A41" s="14" t="s">
        <v>79</v>
      </c>
      <c r="B41" s="15" t="s">
        <v>80</v>
      </c>
      <c r="C41" s="16" t="s">
        <v>81</v>
      </c>
      <c r="D41" s="17">
        <f t="shared" si="1"/>
        <v>40000</v>
      </c>
      <c r="E41" s="17">
        <f t="shared" si="1"/>
        <v>0</v>
      </c>
      <c r="F41" s="17">
        <f t="shared" si="1"/>
        <v>40000</v>
      </c>
      <c r="G41" s="17">
        <f t="shared" si="1"/>
        <v>-9000</v>
      </c>
      <c r="H41" s="18">
        <f t="shared" si="0"/>
        <v>31000</v>
      </c>
    </row>
    <row r="42" spans="1:8" ht="108.75">
      <c r="A42" s="14" t="s">
        <v>82</v>
      </c>
      <c r="B42" s="15" t="s">
        <v>83</v>
      </c>
      <c r="C42" s="16" t="s">
        <v>84</v>
      </c>
      <c r="D42" s="17">
        <v>40000</v>
      </c>
      <c r="E42" s="16"/>
      <c r="F42" s="17">
        <f>E42+D42</f>
        <v>40000</v>
      </c>
      <c r="G42" s="18">
        <v>-9000</v>
      </c>
      <c r="H42" s="18">
        <f t="shared" si="0"/>
        <v>31000</v>
      </c>
    </row>
    <row r="43" spans="1:8" ht="62.25">
      <c r="A43" s="14" t="s">
        <v>85</v>
      </c>
      <c r="B43" s="15" t="s">
        <v>86</v>
      </c>
      <c r="C43" s="16" t="s">
        <v>87</v>
      </c>
      <c r="D43" s="17">
        <f>D44+D46</f>
        <v>300000</v>
      </c>
      <c r="E43" s="17">
        <f>E44+E46</f>
        <v>50000</v>
      </c>
      <c r="F43" s="17">
        <f>F44+F46</f>
        <v>350000</v>
      </c>
      <c r="G43" s="17">
        <f>G44+G46</f>
        <v>205000</v>
      </c>
      <c r="H43" s="18">
        <f t="shared" si="0"/>
        <v>555000</v>
      </c>
    </row>
    <row r="44" spans="1:8" ht="124.5">
      <c r="A44" s="14" t="s">
        <v>88</v>
      </c>
      <c r="B44" s="19" t="s">
        <v>89</v>
      </c>
      <c r="C44" s="16" t="s">
        <v>90</v>
      </c>
      <c r="D44" s="17">
        <f>D45</f>
        <v>250000</v>
      </c>
      <c r="E44" s="17">
        <f>E45</f>
        <v>50000</v>
      </c>
      <c r="F44" s="17">
        <f>F45</f>
        <v>300000</v>
      </c>
      <c r="G44" s="17">
        <f>G45</f>
        <v>200000</v>
      </c>
      <c r="H44" s="18">
        <f t="shared" si="0"/>
        <v>500000</v>
      </c>
    </row>
    <row r="45" spans="1:8" ht="62.25">
      <c r="A45" s="14" t="s">
        <v>91</v>
      </c>
      <c r="B45" s="19" t="s">
        <v>92</v>
      </c>
      <c r="C45" s="16" t="s">
        <v>93</v>
      </c>
      <c r="D45" s="17">
        <v>250000</v>
      </c>
      <c r="E45" s="17">
        <v>50000</v>
      </c>
      <c r="F45" s="17">
        <f>E45+D45</f>
        <v>300000</v>
      </c>
      <c r="G45" s="18">
        <v>200000</v>
      </c>
      <c r="H45" s="18">
        <f t="shared" si="0"/>
        <v>500000</v>
      </c>
    </row>
    <row r="46" spans="1:8" ht="108.75">
      <c r="A46" s="14" t="s">
        <v>94</v>
      </c>
      <c r="B46" s="15" t="s">
        <v>95</v>
      </c>
      <c r="C46" s="16" t="s">
        <v>96</v>
      </c>
      <c r="D46" s="17">
        <f>D47</f>
        <v>50000</v>
      </c>
      <c r="E46" s="17">
        <f>E47</f>
        <v>0</v>
      </c>
      <c r="F46" s="17">
        <f>F47</f>
        <v>50000</v>
      </c>
      <c r="G46" s="17">
        <f>G47</f>
        <v>5000</v>
      </c>
      <c r="H46" s="18">
        <f t="shared" si="0"/>
        <v>55000</v>
      </c>
    </row>
    <row r="47" spans="1:8" ht="108.75">
      <c r="A47" s="14" t="s">
        <v>97</v>
      </c>
      <c r="B47" s="15" t="s">
        <v>98</v>
      </c>
      <c r="C47" s="16" t="s">
        <v>99</v>
      </c>
      <c r="D47" s="17">
        <v>50000</v>
      </c>
      <c r="E47" s="16"/>
      <c r="F47" s="17">
        <f>E47+D47</f>
        <v>50000</v>
      </c>
      <c r="G47" s="18">
        <v>5000</v>
      </c>
      <c r="H47" s="18">
        <f t="shared" si="0"/>
        <v>55000</v>
      </c>
    </row>
    <row r="48" spans="1:8" ht="30" customHeight="1">
      <c r="A48" s="14" t="s">
        <v>100</v>
      </c>
      <c r="B48" s="15" t="s">
        <v>101</v>
      </c>
      <c r="C48" s="16" t="s">
        <v>102</v>
      </c>
      <c r="D48" s="17">
        <f aca="true" t="shared" si="2" ref="D48:G49">D49</f>
        <v>0</v>
      </c>
      <c r="E48" s="17">
        <f t="shared" si="2"/>
        <v>73953.63</v>
      </c>
      <c r="F48" s="17">
        <f t="shared" si="2"/>
        <v>73953.63</v>
      </c>
      <c r="G48" s="17">
        <f t="shared" si="2"/>
        <v>70151</v>
      </c>
      <c r="H48" s="18">
        <f t="shared" si="0"/>
        <v>144104.63</v>
      </c>
    </row>
    <row r="49" spans="1:8" ht="24.75" customHeight="1">
      <c r="A49" s="14" t="s">
        <v>103</v>
      </c>
      <c r="B49" s="15" t="s">
        <v>104</v>
      </c>
      <c r="C49" s="50" t="s">
        <v>105</v>
      </c>
      <c r="D49" s="17">
        <f t="shared" si="2"/>
        <v>0</v>
      </c>
      <c r="E49" s="17">
        <f t="shared" si="2"/>
        <v>73953.63</v>
      </c>
      <c r="F49" s="17">
        <f t="shared" si="2"/>
        <v>73953.63</v>
      </c>
      <c r="G49" s="17">
        <f t="shared" si="2"/>
        <v>70151</v>
      </c>
      <c r="H49" s="18">
        <f t="shared" si="0"/>
        <v>144104.63</v>
      </c>
    </row>
    <row r="50" spans="1:8" ht="30" customHeight="1">
      <c r="A50" s="14" t="s">
        <v>106</v>
      </c>
      <c r="B50" s="15" t="s">
        <v>107</v>
      </c>
      <c r="C50" s="16" t="s">
        <v>108</v>
      </c>
      <c r="D50" s="17"/>
      <c r="E50" s="17">
        <v>73953.63</v>
      </c>
      <c r="F50" s="17">
        <f>E50+D50</f>
        <v>73953.63</v>
      </c>
      <c r="G50" s="18">
        <v>70151</v>
      </c>
      <c r="H50" s="18">
        <f t="shared" si="0"/>
        <v>144104.63</v>
      </c>
    </row>
    <row r="51" spans="1:8" ht="33" customHeight="1">
      <c r="A51" s="14" t="s">
        <v>109</v>
      </c>
      <c r="B51" s="15" t="s">
        <v>110</v>
      </c>
      <c r="C51" s="16" t="s">
        <v>111</v>
      </c>
      <c r="D51" s="17">
        <f aca="true" t="shared" si="3" ref="D51:G52">D52</f>
        <v>0</v>
      </c>
      <c r="E51" s="17">
        <f t="shared" si="3"/>
        <v>2000000</v>
      </c>
      <c r="F51" s="17">
        <f t="shared" si="3"/>
        <v>2000000</v>
      </c>
      <c r="G51" s="17">
        <f t="shared" si="3"/>
        <v>22114000</v>
      </c>
      <c r="H51" s="18">
        <f t="shared" si="0"/>
        <v>24114000</v>
      </c>
    </row>
    <row r="52" spans="1:8" ht="23.25" customHeight="1">
      <c r="A52" s="14" t="s">
        <v>112</v>
      </c>
      <c r="B52" s="15" t="s">
        <v>113</v>
      </c>
      <c r="C52" s="16" t="s">
        <v>114</v>
      </c>
      <c r="D52" s="17">
        <f t="shared" si="3"/>
        <v>0</v>
      </c>
      <c r="E52" s="17">
        <f t="shared" si="3"/>
        <v>2000000</v>
      </c>
      <c r="F52" s="17">
        <f t="shared" si="3"/>
        <v>2000000</v>
      </c>
      <c r="G52" s="17">
        <f t="shared" si="3"/>
        <v>22114000</v>
      </c>
      <c r="H52" s="18">
        <f t="shared" si="0"/>
        <v>24114000</v>
      </c>
    </row>
    <row r="53" spans="1:8" ht="33" customHeight="1">
      <c r="A53" s="14" t="s">
        <v>115</v>
      </c>
      <c r="B53" s="15" t="s">
        <v>116</v>
      </c>
      <c r="C53" s="16" t="s">
        <v>117</v>
      </c>
      <c r="D53" s="17"/>
      <c r="E53" s="17">
        <v>2000000</v>
      </c>
      <c r="F53" s="17">
        <f>E53+D53</f>
        <v>2000000</v>
      </c>
      <c r="G53" s="18">
        <v>22114000</v>
      </c>
      <c r="H53" s="18">
        <f t="shared" si="0"/>
        <v>24114000</v>
      </c>
    </row>
    <row r="54" spans="1:8" ht="15">
      <c r="A54" s="11" t="s">
        <v>118</v>
      </c>
      <c r="B54" s="21" t="s">
        <v>119</v>
      </c>
      <c r="C54" s="22" t="s">
        <v>120</v>
      </c>
      <c r="D54" s="23">
        <f>D55</f>
        <v>10903000</v>
      </c>
      <c r="E54" s="23">
        <f>E55</f>
        <v>91193722.42999999</v>
      </c>
      <c r="F54" s="23">
        <f>F55</f>
        <v>102096722.42999999</v>
      </c>
      <c r="G54" s="23">
        <f>G55</f>
        <v>10575368.840000002</v>
      </c>
      <c r="H54" s="24">
        <f t="shared" si="0"/>
        <v>112672091.27</v>
      </c>
    </row>
    <row r="55" spans="1:8" ht="46.5">
      <c r="A55" s="14" t="s">
        <v>121</v>
      </c>
      <c r="B55" s="19" t="s">
        <v>122</v>
      </c>
      <c r="C55" s="25" t="s">
        <v>123</v>
      </c>
      <c r="D55" s="17">
        <f>D56+D62+D66+D58</f>
        <v>10903000</v>
      </c>
      <c r="E55" s="17">
        <f>E56+E62+E66+E58</f>
        <v>91193722.42999999</v>
      </c>
      <c r="F55" s="17">
        <f>F56+F62+F66+F58</f>
        <v>102096722.42999999</v>
      </c>
      <c r="G55" s="17">
        <f>G56+G62+G66+G58</f>
        <v>10575368.840000002</v>
      </c>
      <c r="H55" s="18">
        <f t="shared" si="0"/>
        <v>112672091.27</v>
      </c>
    </row>
    <row r="56" spans="1:8" ht="30.75">
      <c r="A56" s="14" t="s">
        <v>124</v>
      </c>
      <c r="B56" s="19" t="s">
        <v>125</v>
      </c>
      <c r="C56" s="26" t="s">
        <v>126</v>
      </c>
      <c r="D56" s="17">
        <f>D57</f>
        <v>7090600</v>
      </c>
      <c r="E56" s="17">
        <f>E57</f>
        <v>0</v>
      </c>
      <c r="F56" s="17">
        <f>F57</f>
        <v>7090600</v>
      </c>
      <c r="G56" s="17">
        <f>G57</f>
        <v>0</v>
      </c>
      <c r="H56" s="17">
        <f>H57</f>
        <v>7090600</v>
      </c>
    </row>
    <row r="57" spans="1:8" ht="46.5">
      <c r="A57" s="14" t="s">
        <v>127</v>
      </c>
      <c r="B57" s="19" t="s">
        <v>128</v>
      </c>
      <c r="C57" s="25" t="s">
        <v>129</v>
      </c>
      <c r="D57" s="17">
        <v>7090600</v>
      </c>
      <c r="E57" s="17"/>
      <c r="F57" s="17">
        <f>E57+D57</f>
        <v>7090600</v>
      </c>
      <c r="G57" s="18"/>
      <c r="H57" s="18">
        <f t="shared" si="0"/>
        <v>7090600</v>
      </c>
    </row>
    <row r="58" spans="1:8" ht="48" customHeight="1">
      <c r="A58" s="14" t="s">
        <v>130</v>
      </c>
      <c r="B58" s="19" t="s">
        <v>131</v>
      </c>
      <c r="C58" s="25" t="s">
        <v>132</v>
      </c>
      <c r="D58" s="17">
        <f>D59+D60</f>
        <v>0</v>
      </c>
      <c r="E58" s="17">
        <f>E59+E60</f>
        <v>82539847.50999999</v>
      </c>
      <c r="F58" s="17">
        <f>F59+F60+F61</f>
        <v>82539847.50999999</v>
      </c>
      <c r="G58" s="17">
        <f>G59+G60+G61</f>
        <v>8155657.900000002</v>
      </c>
      <c r="H58" s="17">
        <f>H59+H60+H61</f>
        <v>90695505.41</v>
      </c>
    </row>
    <row r="59" spans="1:8" ht="159.75" customHeight="1">
      <c r="A59" s="14" t="s">
        <v>133</v>
      </c>
      <c r="B59" s="19" t="s">
        <v>134</v>
      </c>
      <c r="C59" s="25" t="s">
        <v>135</v>
      </c>
      <c r="D59" s="17"/>
      <c r="E59" s="17">
        <v>32190540.53</v>
      </c>
      <c r="F59" s="17">
        <f>E59+D59</f>
        <v>32190540.53</v>
      </c>
      <c r="G59" s="18">
        <f>1929990.37-9762782.21</f>
        <v>-7832791.840000001</v>
      </c>
      <c r="H59" s="18">
        <f t="shared" si="0"/>
        <v>24357748.69</v>
      </c>
    </row>
    <row r="60" spans="1:8" ht="110.25" customHeight="1">
      <c r="A60" s="14" t="s">
        <v>136</v>
      </c>
      <c r="B60" s="19" t="s">
        <v>137</v>
      </c>
      <c r="C60" s="25" t="s">
        <v>138</v>
      </c>
      <c r="D60" s="17"/>
      <c r="E60" s="17">
        <v>50349306.98</v>
      </c>
      <c r="F60" s="17">
        <f>E60+D60</f>
        <v>50349306.98</v>
      </c>
      <c r="G60" s="18">
        <f>3018702.88-9677222.34</f>
        <v>-6658519.46</v>
      </c>
      <c r="H60" s="18">
        <f t="shared" si="0"/>
        <v>43690787.519999996</v>
      </c>
    </row>
    <row r="61" spans="1:8" ht="33" customHeight="1">
      <c r="A61" s="27" t="s">
        <v>139</v>
      </c>
      <c r="B61" s="28" t="s">
        <v>140</v>
      </c>
      <c r="C61" s="25" t="s">
        <v>141</v>
      </c>
      <c r="D61" s="29"/>
      <c r="E61" s="29"/>
      <c r="F61" s="29"/>
      <c r="G61" s="30">
        <f>20847844.53+1799124.67</f>
        <v>22646969.200000003</v>
      </c>
      <c r="H61" s="30">
        <f>G61</f>
        <v>22646969.200000003</v>
      </c>
    </row>
    <row r="62" spans="1:8" ht="30.75">
      <c r="A62" s="14" t="s">
        <v>142</v>
      </c>
      <c r="B62" s="19" t="s">
        <v>143</v>
      </c>
      <c r="C62" s="26" t="s">
        <v>144</v>
      </c>
      <c r="D62" s="17">
        <f>D63+D64+D65</f>
        <v>537900</v>
      </c>
      <c r="E62" s="17">
        <f>E63+E64+E65</f>
        <v>37100</v>
      </c>
      <c r="F62" s="17">
        <f>F63+F64+F65</f>
        <v>575000</v>
      </c>
      <c r="G62" s="17">
        <f>G63+G64+G65</f>
        <v>-5125.6</v>
      </c>
      <c r="H62" s="17">
        <f>H63+H64+H65</f>
        <v>569874.4</v>
      </c>
    </row>
    <row r="63" spans="1:8" ht="46.5">
      <c r="A63" s="14" t="s">
        <v>145</v>
      </c>
      <c r="B63" s="15" t="s">
        <v>146</v>
      </c>
      <c r="C63" s="26" t="s">
        <v>147</v>
      </c>
      <c r="D63" s="17">
        <v>24900</v>
      </c>
      <c r="E63" s="17"/>
      <c r="F63" s="17">
        <f>E63+D63</f>
        <v>24900</v>
      </c>
      <c r="G63" s="18">
        <f>-5125.6</f>
        <v>-5125.6</v>
      </c>
      <c r="H63" s="18">
        <f t="shared" si="0"/>
        <v>19774.4</v>
      </c>
    </row>
    <row r="64" spans="1:8" ht="65.25" customHeight="1">
      <c r="A64" s="14" t="s">
        <v>148</v>
      </c>
      <c r="B64" s="15" t="s">
        <v>149</v>
      </c>
      <c r="C64" s="25" t="s">
        <v>150</v>
      </c>
      <c r="D64" s="17">
        <v>493800</v>
      </c>
      <c r="E64" s="17">
        <v>37100</v>
      </c>
      <c r="F64" s="17">
        <f>E64+D64</f>
        <v>530900</v>
      </c>
      <c r="G64" s="18"/>
      <c r="H64" s="18">
        <f t="shared" si="0"/>
        <v>530900</v>
      </c>
    </row>
    <row r="65" spans="1:8" ht="48" customHeight="1">
      <c r="A65" s="14" t="s">
        <v>151</v>
      </c>
      <c r="B65" s="15" t="s">
        <v>152</v>
      </c>
      <c r="C65" s="26" t="s">
        <v>153</v>
      </c>
      <c r="D65" s="17">
        <v>19200</v>
      </c>
      <c r="E65" s="17"/>
      <c r="F65" s="17">
        <f>E65+D65</f>
        <v>19200</v>
      </c>
      <c r="G65" s="18"/>
      <c r="H65" s="18">
        <f t="shared" si="0"/>
        <v>19200</v>
      </c>
    </row>
    <row r="66" spans="1:8" ht="18" customHeight="1">
      <c r="A66" s="14" t="s">
        <v>154</v>
      </c>
      <c r="B66" s="31" t="s">
        <v>155</v>
      </c>
      <c r="C66" s="32" t="s">
        <v>156</v>
      </c>
      <c r="D66" s="17">
        <f>D68</f>
        <v>3274500</v>
      </c>
      <c r="E66" s="17">
        <f>E68</f>
        <v>8616774.92</v>
      </c>
      <c r="F66" s="17">
        <f>F68</f>
        <v>11891274.92</v>
      </c>
      <c r="G66" s="17">
        <f>G68+G67</f>
        <v>2424836.54</v>
      </c>
      <c r="H66" s="17">
        <f>H68+H67</f>
        <v>14316111.46</v>
      </c>
    </row>
    <row r="67" spans="1:8" ht="97.5" customHeight="1">
      <c r="A67" s="14" t="s">
        <v>157</v>
      </c>
      <c r="B67" s="33" t="s">
        <v>158</v>
      </c>
      <c r="C67" s="34" t="s">
        <v>159</v>
      </c>
      <c r="D67" s="17"/>
      <c r="E67" s="17"/>
      <c r="F67" s="17"/>
      <c r="G67" s="17">
        <v>842069</v>
      </c>
      <c r="H67" s="17">
        <f>F67+G67</f>
        <v>842069</v>
      </c>
    </row>
    <row r="68" spans="1:8" ht="41.25" customHeight="1">
      <c r="A68" s="14" t="s">
        <v>160</v>
      </c>
      <c r="B68" s="35" t="s">
        <v>161</v>
      </c>
      <c r="C68" s="32" t="s">
        <v>162</v>
      </c>
      <c r="D68" s="17">
        <v>3274500</v>
      </c>
      <c r="E68" s="17">
        <f>4344202.5+4114731.77+157840.65</f>
        <v>8616774.92</v>
      </c>
      <c r="F68" s="17">
        <f>E68+D68</f>
        <v>11891274.92</v>
      </c>
      <c r="G68" s="18">
        <f>2703567.54-1120800</f>
        <v>1582767.54</v>
      </c>
      <c r="H68" s="18">
        <f t="shared" si="0"/>
        <v>13474042.46</v>
      </c>
    </row>
    <row r="69" spans="1:8" ht="15">
      <c r="A69" s="48" t="s">
        <v>163</v>
      </c>
      <c r="B69" s="48"/>
      <c r="C69" s="48"/>
      <c r="D69" s="36">
        <f>D54+D19</f>
        <v>27446400</v>
      </c>
      <c r="E69" s="36">
        <f>E54+E19</f>
        <v>94317676.05999999</v>
      </c>
      <c r="F69" s="36">
        <f>F54+F19</f>
        <v>121764076.05999999</v>
      </c>
      <c r="G69" s="36">
        <f>G54+G19</f>
        <v>36713448.84</v>
      </c>
      <c r="H69" s="24">
        <f t="shared" si="0"/>
        <v>158477524.89999998</v>
      </c>
    </row>
    <row r="70" spans="1:8" ht="15">
      <c r="A70" s="37"/>
      <c r="B70" s="38"/>
      <c r="C70" s="38"/>
      <c r="D70" s="39"/>
      <c r="E70" s="39"/>
      <c r="F70" s="39"/>
      <c r="G70" s="40"/>
      <c r="H70" s="41"/>
    </row>
    <row r="71" spans="1:8" ht="15">
      <c r="A71" s="49" t="s">
        <v>164</v>
      </c>
      <c r="B71" s="49"/>
      <c r="C71" s="49"/>
      <c r="D71" s="49"/>
      <c r="E71" s="49"/>
      <c r="F71" s="49"/>
      <c r="G71" s="49"/>
      <c r="H71" s="49"/>
    </row>
    <row r="72" spans="2:6" ht="15">
      <c r="B72" s="42"/>
      <c r="C72" s="43"/>
      <c r="D72" s="43"/>
      <c r="E72" s="43"/>
      <c r="F72" s="43"/>
    </row>
    <row r="73" ht="15">
      <c r="G73" s="44"/>
    </row>
  </sheetData>
  <sheetProtection selectLockedCells="1" selectUnlockedCells="1"/>
  <mergeCells count="20">
    <mergeCell ref="C1:J1"/>
    <mergeCell ref="C2:J2"/>
    <mergeCell ref="C3:J3"/>
    <mergeCell ref="C4:J4"/>
    <mergeCell ref="C6:J6"/>
    <mergeCell ref="C7:J7"/>
    <mergeCell ref="A69:C69"/>
    <mergeCell ref="A71:H71"/>
    <mergeCell ref="A16:A17"/>
    <mergeCell ref="B16:B17"/>
    <mergeCell ref="C16:C17"/>
    <mergeCell ref="D16:D17"/>
    <mergeCell ref="E16:E17"/>
    <mergeCell ref="F16:F17"/>
    <mergeCell ref="G16:G17"/>
    <mergeCell ref="H16:H17"/>
    <mergeCell ref="C8:J8"/>
    <mergeCell ref="C9:J9"/>
    <mergeCell ref="B12:F12"/>
    <mergeCell ref="B13:F13"/>
  </mergeCells>
  <printOptions/>
  <pageMargins left="1.1023622047244095" right="0.5905511811023623" top="0.7086614173228347" bottom="0.5905511811023623" header="0.31496062992125984" footer="0.5118110236220472"/>
  <pageSetup firstPageNumber="1" useFirstPageNumber="1" fitToHeight="0" fitToWidth="1" horizontalDpi="600" verticalDpi="600" orientation="portrait" paperSize="9" scale="74" r:id="rId1"/>
  <headerFooter differentFirst="1" alignWithMargins="0">
    <oddHeader>&amp;C&amp;P</oddHeader>
  </headerFooter>
  <rowBreaks count="3" manualBreakCount="3">
    <brk id="27" max="255" man="1"/>
    <brk id="41" max="7" man="1"/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2022-12-15T03:36:26Z</cp:lastPrinted>
  <dcterms:created xsi:type="dcterms:W3CDTF">2022-02-10T08:45:29Z</dcterms:created>
  <dcterms:modified xsi:type="dcterms:W3CDTF">2022-12-15T03:37:21Z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1049-11.2.0.11417</vt:lpwstr>
  </property>
</Properties>
</file>